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４月\"/>
    </mc:Choice>
  </mc:AlternateContent>
  <xr:revisionPtr revIDLastSave="0" documentId="13_ncr:1_{332B2D6A-5F2B-4009-A900-31A72CD13FC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O12" i="5" s="1"/>
  <c r="M9" i="5"/>
  <c r="M11" i="5" s="1"/>
  <c r="K9" i="5"/>
  <c r="K11" i="5" s="1"/>
  <c r="Q9" i="5"/>
  <c r="G9" i="5"/>
  <c r="G12" i="5" s="1"/>
  <c r="E9" i="5"/>
  <c r="E12" i="5" s="1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<sst xmlns="http://schemas.openxmlformats.org/spreadsheetml/2006/main" count="3737" uniqueCount="406">
  <si>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</si>
  <si>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</si>
  <si>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</si>
  <si>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</si>
  <si>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</si>
  <si>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</si>
  <si>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</si>
  <si>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</si>
  <si>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</si>
  <si>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</si>
  <si>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</si>
  <si>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</si>
  <si>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</si>
  <si>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</si>
  <si>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</si>
  <si>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</si>
  <si>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</si>
  <si>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</si>
  <si>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</si>
  <si>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</si>
  <si>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</si>
  <si>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</si>
  <si>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</si>
  <si>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</si>
  <si>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</si>
  <si>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</si>
  <si>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</si>
  <si>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</si>
  <si>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</si>
  <si>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</si>
  <si>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</si>
  <si>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</si>
  <si>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</si>
  <si>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</si>
  <si>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</si>
  <si>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</si>
  <si>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</si>
  <si>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</si>
  <si>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</si>
  <si>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</si>
  <si>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</si>
  <si>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</si>
  <si>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</si>
  <si>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</si>
  <si>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</si>
  <si>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</si>
  <si>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</si>
  <si>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</si>
  <si>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</si>
  <si>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</si>
  <si>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</si>
  <si>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</si>
  <si>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</si>
  <si>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</si>
  <si>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</si>
  <si>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</si>
  <si>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</si>
  <si>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</si>
  <si>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</si>
  <si>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</si>
  <si>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</si>
  <si>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</si>
  <si>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</si>
  <si>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</si>
  <si>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</si>
  <si>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</si>
  <si>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</si>
  <si>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</si>
  <si>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</si>
  <si>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</si>
  <si>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</si>
  <si>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</si>
  <si>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</si>
  <si>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</si>
  <si>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</si>
  <si>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</si>
  <si>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</si>
  <si>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</si>
  <si>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</si>
  <si>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</si>
  <si>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</si>
  <si>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</si>
  <si>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</si>
  <si>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</si>
  <si>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</si>
  <si>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</si>
  <si>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</si>
  <si>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</si>
  <si>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</si>
  <si>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</si>
  <si>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</si>
  <si>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</si>
  <si>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</si>
  <si>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</si>
  <si>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</si>
  <si>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</si>
  <si>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</si>
  <si>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</si>
  <si>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</si>
  <si>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</si>
  <si>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</si>
  <si>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</si>
  <si>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</si>
  <si>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</si>
  <si>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</si>
  <si>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</si>
  <si>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</si>
  <si>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</si>
  <si>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</si>
  <si>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</si>
  <si>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</si>
  <si>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</si>
  <si>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</si>
  <si>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</si>
  <si>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</si>
  <si>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</si>
  <si>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</si>
  <si>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</si>
  <si>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</si>
  <si>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</si>
  <si>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</si>
  <si>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</si>
  <si>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</si>
  <si>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</si>
  <si>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</si>
  <si>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</si>
  <si>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</si>
  <si>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</si>
  <si>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</si>
  <si>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</si>
  <si>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</si>
  <si>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</si>
  <si>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</si>
  <si>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</si>
  <si>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</si>
  <si>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</si>
  <si>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</si>
  <si>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</si>
  <si>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</si>
  <si>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</si>
  <si>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</si>
  <si>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</si>
  <si>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</si>
  <si>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</si>
  <si>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</si>
  <si>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</si>
  <si>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</si>
  <si>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</si>
  <si>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</si>
  <si>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</si>
  <si>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</si>
  <si>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</si>
  <si>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</si>
  <si>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</si>
  <si>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</si>
  <si>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</si>
  <si>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</si>
  <si>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</si>
  <si>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</si>
  <si>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</si>
  <si>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</si>
  <si>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</si>
  <si>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</si>
  <si>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</si>
  <si>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</si>
  <si>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</si>
  <si>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</si>
  <si>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</si>
  <si>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</si>
  <si>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</si>
  <si>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</si>
  <si>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</si>
  <si>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</si>
  <si>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</si>
  <si>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</si>
  <si>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</si>
  <si>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</si>
  <si>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</si>
  <si>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</si>
  <si>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</si>
  <si>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</si>
  <si>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</si>
  <si>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</si>
  <si>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</si>
  <si>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</si>
  <si>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</si>
  <si>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</si>
  <si>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</si>
  <si>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</si>
  <si>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</si>
  <si>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</si>
  <si>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</si>
  <si>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</si>
  <si>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</si>
  <si>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</si>
  <si>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</si>
  <si>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</si>
  <si>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</si>
  <si>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</si>
  <si>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</si>
  <si>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</si>
  <si>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</si>
  <si>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</si>
  <si>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</si>
  <si>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</si>
  <si>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</si>
  <si>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</si>
  <si>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</si>
  <si>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</si>
  <si>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</si>
  <si>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</si>
  <si>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</si>
  <si>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</si>
  <si>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</si>
  <si>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</si>
  <si>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</si>
  <si>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</si>
  <si>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</si>
  <si>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</si>
  <si>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</si>
  <si>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</si>
  <si>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</si>
  <si>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</si>
  <si>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</si>
  <si>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</si>
  <si>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</si>
  <si>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</si>
  <si>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</si>
  <si>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</si>
  <si>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</si>
  <si>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</si>
  <si>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</si>
  <si>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</si>
  <si>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</si>
  <si>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</si>
  <si>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</si>
  <si>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</si>
  <si>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</si>
  <si>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</si>
  <si>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</si>
  <si>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</si>
  <si>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</si>
  <si>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</si>
  <si>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</si>
  <si>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</si>
  <si>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</si>
  <si>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</si>
  <si>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</si>
  <si>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</si>
  <si>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</si>
  <si>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</si>
  <si>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</si>
  <si>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</si>
  <si>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</si>
  <si>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</si>
  <si>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</si>
  <si>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</si>
  <si>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</si>
  <si>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</si>
  <si>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</si>
  <si>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</si>
  <si>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</si>
  <si>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</si>
  <si>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</si>
  <si>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</si>
  <si>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</si>
  <si>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</si>
  <si>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</si>
  <si>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</si>
  <si>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</si>
  <si>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</si>
  <si>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</si>
  <si>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</si>
  <si>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</si>
  <si>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</si>
  <si>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</si>
  <si>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</si>
  <si>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</si>
  <si>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</si>
  <si>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</si>
  <si>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</si>
  <si>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</si>
  <si>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</si>
  <si>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</si>
  <si>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</si>
  <si>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</si>
  <si>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</si>
  <si>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</si>
  <si>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</si>
  <si>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</si>
  <si>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</si>
  <si>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</si>
  <si>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</si>
  <si>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</si>
  <si>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</si>
  <si>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</si>
  <si>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</si>
  <si>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</si>
  <si>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</si>
  <si>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</si>
  <si>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</si>
  <si>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</si>
  <si>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</si>
  <si>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</si>
  <si>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</si>
  <si>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</si>
  <si>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</si>
  <si>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</si>
  <si>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</si>
  <si>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</si>
  <si>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</si>
  <si>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</si>
  <si>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</si>
  <si>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</si>
  <si>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</si>
  <si>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</si>
  <si>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</si>
  <si>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</si>
  <si>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</si>
  <si>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</si>
  <si>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</si>
  <si>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</si>
  <si>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</si>
  <si>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</si>
  <si>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</si>
  <si>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</si>
  <si>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</si>
  <si>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</si>
  <si>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</si>
  <si>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</si>
  <si>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</si>
  <si>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</si>
  <si>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</si>
  <si>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</si>
  <si>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</si>
  <si>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</si>
  <si>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</si>
  <si>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</si>
  <si>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</si>
  <si>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</si>
  <si>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</si>
  <si>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</si>
  <si>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</si>
  <si>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</si>
  <si>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</si>
  <si>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</si>
  <si>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</si>
  <si>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</si>
  <si>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</si>
  <si>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</si>
  <si>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</si>
  <si>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</si>
  <si>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</si>
  <si>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</si>
  <si>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</si>
  <si>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</si>
  <si>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</si>
  <si>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</si>
  <si>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</si>
  <si>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</si>
  <si>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</si>
  <si>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</si>
  <si>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</si>
  <si>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</si>
  <si>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</si>
  <si>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</si>
  <si>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</si>
  <si>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</si>
  <si>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</si>
  <si>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</si>
  <si>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</si>
  <si>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</si>
  <si>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</si>
  <si>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</si>
  <si>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</si>
  <si>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</si>
  <si>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</si>
  <si>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</si>
  <si>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</si>
  <si>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</si>
  <si>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</si>
  <si>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</si>
  <si>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雨/曇</t>
  </si>
  <si>
    <t>曇</t>
  </si>
  <si>
    <t>晴|曇</t>
  </si>
  <si>
    <t>晴</t>
  </si>
  <si>
    <t>晴/曇</t>
  </si>
  <si>
    <t>雨|曇</t>
  </si>
  <si>
    <t>曇/雨</t>
  </si>
  <si>
    <t>晴|雨</t>
  </si>
  <si>
    <t>曇|晴</t>
  </si>
  <si>
    <t>2025/04/15</t>
  </si>
  <si>
    <t>10:50</t>
  </si>
  <si>
    <t>10:38</t>
  </si>
  <si>
    <t>11:12</t>
  </si>
  <si>
    <t>09:40</t>
  </si>
  <si>
    <t>10:15</t>
  </si>
  <si>
    <t>10:00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</si>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</sst>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46"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C2" sqref="C2:D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36">
        <v>45658</v>
      </c>
      <c r="B2" s="236"/>
      <c r="C2" s="237">
        <v>45748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38" t="s">
        <v>348</v>
      </c>
      <c r="E4" s="230" t="s">
        <v>376</v>
      </c>
      <c r="F4" s="206" t="s">
        <v>374</v>
      </c>
      <c r="G4" s="206" t="s">
        <v>352</v>
      </c>
      <c r="H4" s="208" t="s">
        <v>353</v>
      </c>
      <c r="I4" s="206" t="s">
        <v>357</v>
      </c>
      <c r="J4" s="228"/>
      <c r="K4" s="206"/>
      <c r="L4" s="208"/>
      <c r="M4" s="206"/>
      <c r="N4" s="216"/>
      <c r="O4" s="218"/>
      <c r="P4" s="23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39"/>
      <c r="E5" s="231"/>
      <c r="F5" s="207"/>
      <c r="G5" s="207"/>
      <c r="H5" s="209"/>
      <c r="I5" s="207"/>
      <c r="J5" s="229"/>
      <c r="K5" s="207"/>
      <c r="L5" s="209"/>
      <c r="M5" s="207"/>
      <c r="N5" s="217"/>
      <c r="O5" s="219"/>
      <c r="P5" s="23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44" t="s">
        <v>350</v>
      </c>
      <c r="E6" s="226" t="s">
        <v>379</v>
      </c>
      <c r="F6" s="240" t="s">
        <v>375</v>
      </c>
      <c r="G6" s="240" t="s">
        <v>380</v>
      </c>
      <c r="H6" s="242" t="s">
        <v>355</v>
      </c>
      <c r="I6" s="240" t="s">
        <v>358</v>
      </c>
      <c r="J6" s="242"/>
      <c r="K6" s="240"/>
      <c r="L6" s="204"/>
      <c r="M6" s="224"/>
      <c r="N6" s="220"/>
      <c r="O6" s="222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45"/>
      <c r="E7" s="227"/>
      <c r="F7" s="241"/>
      <c r="G7" s="241"/>
      <c r="H7" s="243"/>
      <c r="I7" s="241"/>
      <c r="J7" s="243"/>
      <c r="K7" s="241"/>
      <c r="L7" s="205"/>
      <c r="M7" s="225"/>
      <c r="N7" s="221"/>
      <c r="O7" s="223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2"/>
      <c r="L9" s="152"/>
      <c r="M9" s="152"/>
      <c r="N9" s="190"/>
      <c r="O9" s="200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389</v>
      </c>
      <c r="E11" s="68" t="s">
        <v>389</v>
      </c>
      <c r="F11" s="68" t="s">
        <v>389</v>
      </c>
      <c r="G11" s="68" t="s">
        <v>389</v>
      </c>
      <c r="H11" s="68" t="s">
        <v>389</v>
      </c>
      <c r="I11" s="68" t="s">
        <v>389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390</v>
      </c>
      <c r="E12" s="68" t="s">
        <v>390</v>
      </c>
      <c r="F12" s="68" t="s">
        <v>390</v>
      </c>
      <c r="G12" s="68" t="s">
        <v>390</v>
      </c>
      <c r="H12" s="68" t="s">
        <v>390</v>
      </c>
      <c r="I12" s="68" t="s">
        <v>390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8.9</v>
      </c>
      <c r="E13" s="70">
        <v>11.8</v>
      </c>
      <c r="F13" s="70">
        <v>8.3000000000000007</v>
      </c>
      <c r="G13" s="70">
        <v>11.2</v>
      </c>
      <c r="H13" s="70">
        <v>9.5</v>
      </c>
      <c r="I13" s="70">
        <v>12.5</v>
      </c>
      <c r="J13" s="70"/>
      <c r="K13" s="70"/>
      <c r="L13" s="70"/>
      <c r="M13" s="70"/>
      <c r="N13" s="191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9.1999999999999993</v>
      </c>
      <c r="E14" s="77">
        <v>12.1</v>
      </c>
      <c r="F14" s="77">
        <v>10.4</v>
      </c>
      <c r="G14" s="77">
        <v>13.7</v>
      </c>
      <c r="H14" s="77">
        <v>9.6999999999999993</v>
      </c>
      <c r="I14" s="77">
        <v>12.6</v>
      </c>
      <c r="J14" s="77"/>
      <c r="K14" s="77"/>
      <c r="L14" s="77"/>
      <c r="M14" s="77"/>
      <c r="N14" s="192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3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4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398</v>
      </c>
      <c r="E19" s="94" t="s">
        <v>398</v>
      </c>
      <c r="F19" s="94" t="s">
        <v>398</v>
      </c>
      <c r="G19" s="94" t="s">
        <v>398</v>
      </c>
      <c r="H19" s="94" t="s">
        <v>398</v>
      </c>
      <c r="I19" s="94" t="s">
        <v>398</v>
      </c>
      <c r="J19" s="94"/>
      <c r="K19" s="94"/>
      <c r="L19" s="94"/>
      <c r="M19" s="94"/>
      <c r="N19" s="195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6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6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6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6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399</v>
      </c>
      <c r="E24" s="96" t="s">
        <v>399</v>
      </c>
      <c r="F24" s="96" t="s">
        <v>399</v>
      </c>
      <c r="G24" s="96" t="s">
        <v>399</v>
      </c>
      <c r="H24" s="96" t="s">
        <v>399</v>
      </c>
      <c r="I24" s="96" t="s">
        <v>399</v>
      </c>
      <c r="J24" s="96"/>
      <c r="K24" s="96"/>
      <c r="L24" s="96"/>
      <c r="M24" s="96"/>
      <c r="N24" s="196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400</v>
      </c>
      <c r="E25" s="96" t="s">
        <v>400</v>
      </c>
      <c r="F25" s="96" t="s">
        <v>400</v>
      </c>
      <c r="G25" s="96" t="s">
        <v>400</v>
      </c>
      <c r="H25" s="96" t="s">
        <v>400</v>
      </c>
      <c r="I25" s="96" t="s">
        <v>400</v>
      </c>
      <c r="J25" s="96"/>
      <c r="K25" s="96"/>
      <c r="L25" s="96"/>
      <c r="M25" s="96"/>
      <c r="N25" s="196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0.1</v>
      </c>
      <c r="E26" s="98">
        <v>7.0000000000000007E-2</v>
      </c>
      <c r="F26" s="98">
        <v>0.22</v>
      </c>
      <c r="G26" s="98">
        <v>0.16</v>
      </c>
      <c r="H26" s="98">
        <v>0.32</v>
      </c>
      <c r="I26" s="98">
        <v>0.31</v>
      </c>
      <c r="J26" s="98"/>
      <c r="K26" s="98"/>
      <c r="L26" s="98"/>
      <c r="M26" s="98"/>
      <c r="N26" s="197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401</v>
      </c>
      <c r="E27" s="98" t="s">
        <v>401</v>
      </c>
      <c r="F27" s="98" t="s">
        <v>401</v>
      </c>
      <c r="G27" s="98" t="s">
        <v>401</v>
      </c>
      <c r="H27" s="98" t="s">
        <v>401</v>
      </c>
      <c r="I27" s="98" t="s">
        <v>401</v>
      </c>
      <c r="J27" s="98"/>
      <c r="K27" s="98"/>
      <c r="L27" s="98"/>
      <c r="M27" s="98"/>
      <c r="N27" s="197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7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4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6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6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6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6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6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6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 t="s">
        <v>401</v>
      </c>
      <c r="E36" s="98" t="s">
        <v>401</v>
      </c>
      <c r="F36" s="98" t="s">
        <v>401</v>
      </c>
      <c r="G36" s="98" t="s">
        <v>401</v>
      </c>
      <c r="H36" s="98" t="s">
        <v>401</v>
      </c>
      <c r="I36" s="98" t="s">
        <v>401</v>
      </c>
      <c r="J36" s="98"/>
      <c r="K36" s="98"/>
      <c r="L36" s="98"/>
      <c r="M36" s="98"/>
      <c r="N36" s="197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381</v>
      </c>
      <c r="G37" s="96" t="s">
        <v>381</v>
      </c>
      <c r="H37" s="96" t="s">
        <v>381</v>
      </c>
      <c r="I37" s="96" t="s">
        <v>381</v>
      </c>
      <c r="J37" s="96"/>
      <c r="K37" s="96"/>
      <c r="L37" s="96"/>
      <c r="M37" s="96"/>
      <c r="N37" s="196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6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 t="s">
        <v>381</v>
      </c>
      <c r="G39" s="96" t="s">
        <v>381</v>
      </c>
      <c r="H39" s="96" t="s">
        <v>381</v>
      </c>
      <c r="I39" s="96" t="s">
        <v>381</v>
      </c>
      <c r="J39" s="96"/>
      <c r="K39" s="96"/>
      <c r="L39" s="96"/>
      <c r="M39" s="96"/>
      <c r="N39" s="196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6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400</v>
      </c>
      <c r="E41" s="96" t="s">
        <v>400</v>
      </c>
      <c r="F41" s="96" t="s">
        <v>400</v>
      </c>
      <c r="G41" s="96" t="s">
        <v>400</v>
      </c>
      <c r="H41" s="96" t="s">
        <v>400</v>
      </c>
      <c r="I41" s="96" t="s">
        <v>400</v>
      </c>
      <c r="J41" s="96"/>
      <c r="K41" s="96"/>
      <c r="L41" s="96"/>
      <c r="M41" s="96"/>
      <c r="N41" s="196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6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 t="s">
        <v>381</v>
      </c>
      <c r="G43" s="96" t="s">
        <v>381</v>
      </c>
      <c r="H43" s="96" t="s">
        <v>381</v>
      </c>
      <c r="I43" s="96" t="s">
        <v>381</v>
      </c>
      <c r="J43" s="96"/>
      <c r="K43" s="96"/>
      <c r="L43" s="96"/>
      <c r="M43" s="96"/>
      <c r="N43" s="196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6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6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6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6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7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7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6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1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6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3</v>
      </c>
      <c r="E53" s="70">
        <v>3</v>
      </c>
      <c r="F53" s="70">
        <v>1.5</v>
      </c>
      <c r="G53" s="70">
        <v>1.7</v>
      </c>
      <c r="H53" s="70">
        <v>3</v>
      </c>
      <c r="I53" s="70">
        <v>3</v>
      </c>
      <c r="J53" s="70"/>
      <c r="K53" s="70"/>
      <c r="L53" s="70"/>
      <c r="M53" s="70"/>
      <c r="N53" s="191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1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7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8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8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402</v>
      </c>
      <c r="E59" s="96" t="s">
        <v>402</v>
      </c>
      <c r="F59" s="96" t="s">
        <v>402</v>
      </c>
      <c r="G59" s="96">
        <v>2E-3</v>
      </c>
      <c r="H59" s="96" t="s">
        <v>402</v>
      </c>
      <c r="I59" s="96" t="s">
        <v>402</v>
      </c>
      <c r="J59" s="96"/>
      <c r="K59" s="96"/>
      <c r="L59" s="96"/>
      <c r="M59" s="96"/>
      <c r="N59" s="196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4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  <c r="AJ60" s="72"/>
    </row>
    <row r="61" spans="1:36" ht="10.5" customHeight="1">
      <c r="A61" s="87">
        <v>46</v>
      </c>
      <c r="B61" s="64" t="s">
        <v>347</v>
      </c>
      <c r="C61" s="90" t="s">
        <v>78</v>
      </c>
      <c r="D61" s="70">
        <v>0.3</v>
      </c>
      <c r="E61" s="70">
        <v>0.2</v>
      </c>
      <c r="F61" s="70">
        <v>0.9</v>
      </c>
      <c r="G61" s="70">
        <v>0.6</v>
      </c>
      <c r="H61" s="70">
        <v>0.4</v>
      </c>
      <c r="I61" s="70">
        <v>0.4</v>
      </c>
      <c r="J61" s="70"/>
      <c r="K61" s="70"/>
      <c r="L61" s="70"/>
      <c r="M61" s="70"/>
      <c r="N61" s="191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7.1</v>
      </c>
      <c r="E62" s="70">
        <v>7.3</v>
      </c>
      <c r="F62" s="70">
        <v>7.2</v>
      </c>
      <c r="G62" s="70">
        <v>7</v>
      </c>
      <c r="H62" s="70">
        <v>7.1</v>
      </c>
      <c r="I62" s="70">
        <v>7</v>
      </c>
      <c r="J62" s="70"/>
      <c r="K62" s="70"/>
      <c r="L62" s="70"/>
      <c r="M62" s="70"/>
      <c r="N62" s="191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403</v>
      </c>
      <c r="E63" s="68" t="s">
        <v>403</v>
      </c>
      <c r="F63" s="68" t="s">
        <v>403</v>
      </c>
      <c r="G63" s="68" t="s">
        <v>403</v>
      </c>
      <c r="H63" s="68" t="s">
        <v>403</v>
      </c>
      <c r="I63" s="68" t="s">
        <v>403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403</v>
      </c>
      <c r="E64" s="68" t="s">
        <v>403</v>
      </c>
      <c r="F64" s="68" t="s">
        <v>403</v>
      </c>
      <c r="G64" s="68" t="s">
        <v>403</v>
      </c>
      <c r="H64" s="68" t="s">
        <v>403</v>
      </c>
      <c r="I64" s="68" t="s">
        <v>403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404</v>
      </c>
      <c r="E65" s="70" t="s">
        <v>404</v>
      </c>
      <c r="F65" s="70">
        <v>1.9</v>
      </c>
      <c r="G65" s="70">
        <v>0.7</v>
      </c>
      <c r="H65" s="70" t="s">
        <v>404</v>
      </c>
      <c r="I65" s="70" t="s">
        <v>404</v>
      </c>
      <c r="J65" s="70"/>
      <c r="K65" s="70"/>
      <c r="L65" s="70"/>
      <c r="M65" s="70"/>
      <c r="N65" s="191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405</v>
      </c>
      <c r="E66" s="109" t="s">
        <v>405</v>
      </c>
      <c r="F66" s="109" t="s">
        <v>405</v>
      </c>
      <c r="G66" s="109" t="s">
        <v>405</v>
      </c>
      <c r="H66" s="109" t="s">
        <v>405</v>
      </c>
      <c r="I66" s="109" t="s">
        <v>405</v>
      </c>
      <c r="J66" s="109"/>
      <c r="K66" s="109"/>
      <c r="L66" s="109"/>
      <c r="M66" s="109"/>
      <c r="N66" s="199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  <c r="AJ66" s="72"/>
    </row>
    <row r="67" spans="1:36" ht="11.15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32">
        <v>45658</v>
      </c>
      <c r="B68" s="232"/>
      <c r="C68" s="233">
        <v>45748</v>
      </c>
      <c r="D68" s="23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6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4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6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4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6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6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6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6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1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0.9</v>
      </c>
      <c r="E81" s="70">
        <v>0.6</v>
      </c>
      <c r="F81" s="70">
        <v>0.8</v>
      </c>
      <c r="G81" s="70">
        <v>0.6</v>
      </c>
      <c r="H81" s="70">
        <v>0.7</v>
      </c>
      <c r="I81" s="70">
        <v>0.6</v>
      </c>
      <c r="J81" s="70"/>
      <c r="K81" s="70"/>
      <c r="L81" s="70"/>
      <c r="M81" s="70"/>
      <c r="N81" s="191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1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6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1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6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6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1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405</v>
      </c>
      <c r="E90" s="70" t="s">
        <v>405</v>
      </c>
      <c r="F90" s="70" t="s">
        <v>405</v>
      </c>
      <c r="G90" s="70" t="s">
        <v>405</v>
      </c>
      <c r="H90" s="70" t="s">
        <v>405</v>
      </c>
      <c r="I90" s="70" t="s">
        <v>405</v>
      </c>
      <c r="J90" s="70"/>
      <c r="K90" s="70"/>
      <c r="L90" s="70"/>
      <c r="M90" s="70"/>
      <c r="N90" s="191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7.1</v>
      </c>
      <c r="E91" s="70">
        <v>7.3</v>
      </c>
      <c r="F91" s="70">
        <v>7.2</v>
      </c>
      <c r="G91" s="70">
        <v>7</v>
      </c>
      <c r="H91" s="70">
        <v>7.1</v>
      </c>
      <c r="I91" s="70">
        <v>7</v>
      </c>
      <c r="J91" s="70"/>
      <c r="K91" s="70"/>
      <c r="L91" s="70"/>
      <c r="M91" s="70"/>
      <c r="N91" s="191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1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6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7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1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  <c r="AJ96" s="187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2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1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362</v>
      </c>
      <c r="D100" s="70">
        <v>3</v>
      </c>
      <c r="E100" s="70">
        <v>3.1</v>
      </c>
      <c r="F100" s="70">
        <v>2.5</v>
      </c>
      <c r="G100" s="70">
        <v>2.5</v>
      </c>
      <c r="H100" s="70">
        <v>4.7</v>
      </c>
      <c r="I100" s="70">
        <v>4.7</v>
      </c>
      <c r="J100" s="70"/>
      <c r="K100" s="70"/>
      <c r="L100" s="70"/>
      <c r="M100" s="70"/>
      <c r="N100" s="191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360</v>
      </c>
      <c r="D101" s="98">
        <v>0.1</v>
      </c>
      <c r="E101" s="98">
        <v>7.0000000000000007E-2</v>
      </c>
      <c r="F101" s="98">
        <v>0.22</v>
      </c>
      <c r="G101" s="98">
        <v>0.16</v>
      </c>
      <c r="H101" s="98">
        <v>0.32</v>
      </c>
      <c r="I101" s="98">
        <v>0.31</v>
      </c>
      <c r="J101" s="98"/>
      <c r="K101" s="98"/>
      <c r="L101" s="98"/>
      <c r="M101" s="98"/>
      <c r="N101" s="197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3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32">
        <v>45658</v>
      </c>
      <c r="B130" s="232"/>
      <c r="C130" s="233">
        <v>45748</v>
      </c>
      <c r="D130" s="233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E17">
    <cfRule type="beginsWith" dxfId="145" priority="1494" operator="beginsWith" text="検出">
      <formula>LEFT(D17,LEN("検出"))="検出"</formula>
    </cfRule>
  </conditionalFormatting>
  <conditionalFormatting sqref="D64:E64 G64:J64">
    <cfRule type="notContainsText" dxfId="144" priority="1797" operator="notContains" text="異常なし">
      <formula>ISERROR(SEARCH("異常なし",D64))</formula>
    </cfRule>
  </conditionalFormatting>
  <conditionalFormatting sqref="D104:E105">
    <cfRule type="beginsWith" dxfId="143" priority="1493" operator="beginsWith" text="検出">
      <formula>LEFT(D104,LEN("検出"))="検出"</formula>
    </cfRule>
  </conditionalFormatting>
  <conditionalFormatting sqref="D16:I105">
    <cfRule type="containsBlanks" dxfId="142" priority="4">
      <formula>LEN(TRIM(D16))=0</formula>
    </cfRule>
    <cfRule type="endsWith" dxfId="141" priority="38" operator="endsWith" text="未満">
      <formula>RIGHT(D16,LEN("未満"))="未満"</formula>
    </cfRule>
  </conditionalFormatting>
  <conditionalFormatting sqref="D63:J63">
    <cfRule type="containsText" dxfId="140" priority="136" operator="containsText" text="あり">
      <formula>NOT(ISERROR(SEARCH("あり",D63)))</formula>
    </cfRule>
  </conditionalFormatting>
  <conditionalFormatting sqref="D64:J64">
    <cfRule type="expression" dxfId="139" priority="1">
      <formula>D$64=""</formula>
    </cfRule>
  </conditionalFormatting>
  <conditionalFormatting sqref="D20:Q22">
    <cfRule type="containsText" dxfId="138" priority="12" operator="containsText" text="0.001未満">
      <formula>NOT(ISERROR(SEARCH("0.001未満",D20)))</formula>
    </cfRule>
  </conditionalFormatting>
  <conditionalFormatting sqref="D32:Q35">
    <cfRule type="containsText" dxfId="137" priority="22" operator="containsText" text="0.001未満">
      <formula>NOT(ISERROR(SEARCH("0.001未満",D32)))</formula>
    </cfRule>
  </conditionalFormatting>
  <conditionalFormatting sqref="D40:Q42">
    <cfRule type="containsText" dxfId="136" priority="15" operator="containsText" text="0.001未満">
      <formula>NOT(ISERROR(SEARCH("0.001未満",D40)))</formula>
    </cfRule>
  </conditionalFormatting>
  <conditionalFormatting sqref="F17">
    <cfRule type="beginsWith" dxfId="135" priority="11" operator="beginsWith" text="検出">
      <formula>LEFT(F17,LEN("検出"))="検出"</formula>
    </cfRule>
  </conditionalFormatting>
  <conditionalFormatting sqref="F21">
    <cfRule type="containsText" dxfId="134" priority="6" operator="containsText" text="0.001未満">
      <formula>NOT(ISERROR(SEARCH("0.001未満",F21)))</formula>
    </cfRule>
  </conditionalFormatting>
  <conditionalFormatting sqref="F64">
    <cfRule type="notContainsText" dxfId="133" priority="5" operator="notContains" text="異常なし">
      <formula>ISERROR(SEARCH("異常なし",F64))</formula>
    </cfRule>
  </conditionalFormatting>
  <conditionalFormatting sqref="F104:F105">
    <cfRule type="beginsWith" dxfId="132" priority="7" operator="beginsWith" text="検出">
      <formula>LEFT(F104,LEN("検出"))="検出"</formula>
    </cfRule>
  </conditionalFormatting>
  <conditionalFormatting sqref="G17:Q17">
    <cfRule type="beginsWith" dxfId="131" priority="175" operator="beginsWith" text="検出">
      <formula>LEFT(G17,LEN("検出"))="検出"</formula>
    </cfRule>
  </conditionalFormatting>
  <conditionalFormatting sqref="G104:Q105">
    <cfRule type="beginsWith" dxfId="130" priority="173" operator="beginsWith" text="検出">
      <formula>LEFT(G104,LEN("検出"))="検出"</formula>
    </cfRule>
  </conditionalFormatting>
  <conditionalFormatting sqref="I21">
    <cfRule type="containsText" dxfId="129" priority="1299" operator="containsText" text="0.001未満">
      <formula>NOT(ISERROR(SEARCH("0.001未満",I21)))</formula>
    </cfRule>
  </conditionalFormatting>
  <conditionalFormatting sqref="K21:N21">
    <cfRule type="containsText" dxfId="128" priority="169" operator="containsText" text="0.001未満">
      <formula>NOT(ISERROR(SEARCH("0.001未満",K21)))</formula>
    </cfRule>
  </conditionalFormatting>
  <conditionalFormatting sqref="M16:N16">
    <cfRule type="containsBlanks" dxfId="127" priority="165">
      <formula>LEN(TRIM(M16))=0</formula>
    </cfRule>
    <cfRule type="endsWith" dxfId="126" priority="166" operator="endsWith" text="未満">
      <formula>RIGHT(M16,LEN("未満"))="未満"</formula>
    </cfRule>
  </conditionalFormatting>
  <conditionalFormatting sqref="D16:Q16">
    <cfRule type="cellIs" dxfId="125" priority="2041" operator="greaterThan">
      <formula>#REF!</formula>
    </cfRule>
    <cfRule type="cellIs" dxfId="124" priority="2042" operator="greaterThan">
      <formula>#REF!</formula>
    </cfRule>
  </conditionalFormatting>
  <conditionalFormatting sqref="D21:Q21">
    <cfRule type="cellIs" dxfId="123" priority="2043" operator="greaterThan">
      <formula>#REF!</formula>
    </cfRule>
    <cfRule type="cellIs" dxfId="122" priority="2044" operator="greaterThan">
      <formula>#REF!</formula>
    </cfRule>
  </conditionalFormatting>
  <conditionalFormatting sqref="D54:I54 K54:N54">
    <cfRule type="cellIs" dxfId="121" priority="2045" operator="greaterThan">
      <formula>#REF!</formula>
    </cfRule>
    <cfRule type="cellIs" dxfId="120" priority="2046" operator="greaterThan">
      <formula>#REF!</formula>
    </cfRule>
  </conditionalFormatting>
  <conditionalFormatting sqref="D62:I62">
    <cfRule type="cellIs" dxfId="119" priority="2047" operator="notBetween">
      <formula>#REF!</formula>
      <formula>#REF!</formula>
    </cfRule>
    <cfRule type="cellIs" dxfId="118" priority="2048" operator="greaterThan">
      <formula>#REF!</formula>
    </cfRule>
  </conditionalFormatting>
  <conditionalFormatting sqref="D70:I75 D78:I81 D83:I88 D90:I95">
    <cfRule type="cellIs" dxfId="117" priority="2049" operator="greaterThan">
      <formula>#REF!</formula>
    </cfRule>
  </conditionalFormatting>
  <conditionalFormatting sqref="D72:I72 D78:I79">
    <cfRule type="cellIs" dxfId="116" priority="2050" operator="greaterThan">
      <formula>#REF!</formula>
    </cfRule>
  </conditionalFormatting>
  <conditionalFormatting sqref="D82:I82">
    <cfRule type="cellIs" dxfId="115" priority="2053" operator="notBetween">
      <formula>#REF!</formula>
      <formula>#REF!</formula>
    </cfRule>
  </conditionalFormatting>
  <conditionalFormatting sqref="D89:I89">
    <cfRule type="cellIs" dxfId="114" priority="2055" operator="notBetween">
      <formula>#REF!</formula>
      <formula>#REF!</formula>
    </cfRule>
  </conditionalFormatting>
  <conditionalFormatting sqref="D96:I96">
    <cfRule type="cellIs" dxfId="113" priority="2057" operator="greaterThan">
      <formula>#REF!</formula>
    </cfRule>
  </conditionalFormatting>
  <conditionalFormatting sqref="D18:Q18">
    <cfRule type="containsText" dxfId="112" priority="2058" operator="containsText" text="0.0003未満">
      <formula>NOT(ISERROR(SEARCH("0.0003未満",D18)))</formula>
    </cfRule>
    <cfRule type="cellIs" dxfId="111" priority="2059" operator="greaterThan">
      <formula>#REF!</formula>
    </cfRule>
    <cfRule type="cellIs" dxfId="110" priority="2060" operator="greaterThan">
      <formula>#REF!</formula>
    </cfRule>
  </conditionalFormatting>
  <conditionalFormatting sqref="D19:Q19">
    <cfRule type="containsText" dxfId="109" priority="2061" operator="containsText" text="0.00005未満">
      <formula>NOT(ISERROR(SEARCH("0.00005未満",D19)))</formula>
    </cfRule>
    <cfRule type="cellIs" dxfId="108" priority="2062" operator="greaterThan">
      <formula>#REF!</formula>
    </cfRule>
    <cfRule type="cellIs" dxfId="107" priority="2063" operator="greaterThan">
      <formula>#REF!</formula>
    </cfRule>
  </conditionalFormatting>
  <conditionalFormatting sqref="D20:Q20">
    <cfRule type="cellIs" dxfId="106" priority="2064" operator="greaterThan">
      <formula>#REF!</formula>
    </cfRule>
    <cfRule type="cellIs" dxfId="105" priority="2065" operator="greaterThan">
      <formula>#REF!</formula>
    </cfRule>
  </conditionalFormatting>
  <conditionalFormatting sqref="D22:Q22">
    <cfRule type="cellIs" dxfId="104" priority="2066" operator="greaterThan">
      <formula>#REF!</formula>
    </cfRule>
    <cfRule type="cellIs" dxfId="103" priority="2067" operator="greaterThan">
      <formula>#REF!</formula>
    </cfRule>
  </conditionalFormatting>
  <conditionalFormatting sqref="D23:Q23">
    <cfRule type="containsText" dxfId="102" priority="2068" operator="containsText" text="0.005未満">
      <formula>NOT(ISERROR(SEARCH("0.005未満",D23)))</formula>
    </cfRule>
    <cfRule type="cellIs" dxfId="101" priority="2069" operator="greaterThan">
      <formula>#REF!</formula>
    </cfRule>
    <cfRule type="cellIs" dxfId="100" priority="2070" operator="greaterThan">
      <formula>#REF!</formula>
    </cfRule>
  </conditionalFormatting>
  <conditionalFormatting sqref="D24:Q24">
    <cfRule type="containsText" dxfId="99" priority="2071" operator="containsText" text="0.004未満">
      <formula>NOT(ISERROR(SEARCH("0.004未満",D24)))</formula>
    </cfRule>
    <cfRule type="cellIs" dxfId="98" priority="2072" operator="greaterThan">
      <formula>#REF!</formula>
    </cfRule>
    <cfRule type="cellIs" dxfId="97" priority="2073" operator="greaterThan">
      <formula>#REF!</formula>
    </cfRule>
  </conditionalFormatting>
  <conditionalFormatting sqref="D25:Q25">
    <cfRule type="containsText" dxfId="96" priority="2074" operator="containsText" text="0.001未満">
      <formula>NOT(ISERROR(SEARCH("0.001未満",D25)))</formula>
    </cfRule>
    <cfRule type="cellIs" dxfId="95" priority="2075" operator="greaterThan">
      <formula>#REF!</formula>
    </cfRule>
    <cfRule type="cellIs" dxfId="94" priority="2076" operator="greaterThan">
      <formula>#REF!</formula>
    </cfRule>
  </conditionalFormatting>
  <conditionalFormatting sqref="D26:Q26">
    <cfRule type="containsText" dxfId="93" priority="2077" operator="containsText" text="0.02未満">
      <formula>NOT(ISERROR(SEARCH("0.02未満",D26)))</formula>
    </cfRule>
    <cfRule type="cellIs" dxfId="92" priority="2078" operator="greaterThan">
      <formula>#REF!</formula>
    </cfRule>
    <cfRule type="cellIs" dxfId="91" priority="2079" operator="greaterThan">
      <formula>#REF!</formula>
    </cfRule>
  </conditionalFormatting>
  <conditionalFormatting sqref="D27:Q27">
    <cfRule type="containsText" dxfId="90" priority="2080" operator="containsText" text="0.05未満">
      <formula>NOT(ISERROR(SEARCH("0.05未満",D27)))</formula>
    </cfRule>
    <cfRule type="cellIs" dxfId="89" priority="2081" operator="greaterThan">
      <formula>#REF!</formula>
    </cfRule>
    <cfRule type="cellIs" dxfId="88" priority="2082" operator="greaterThan">
      <formula>#REF!</formula>
    </cfRule>
  </conditionalFormatting>
  <conditionalFormatting sqref="D28:Q28">
    <cfRule type="containsText" dxfId="87" priority="2083" operator="containsText" text="0.01未満">
      <formula>NOT(ISERROR(SEARCH("0.01未満",D28)))</formula>
    </cfRule>
    <cfRule type="cellIs" dxfId="86" priority="2084" operator="greaterThan">
      <formula>#REF!</formula>
    </cfRule>
    <cfRule type="cellIs" dxfId="85" priority="2085" operator="greaterThan">
      <formula>#REF!</formula>
    </cfRule>
  </conditionalFormatting>
  <conditionalFormatting sqref="D29:Q29">
    <cfRule type="containsText" dxfId="84" priority="2086" operator="containsText" text="0.0002未満">
      <formula>NOT(ISERROR(SEARCH("0.0002未満",D29)))</formula>
    </cfRule>
    <cfRule type="cellIs" dxfId="83" priority="2087" operator="greaterThan">
      <formula>#REF!</formula>
    </cfRule>
    <cfRule type="cellIs" dxfId="82" priority="2088" operator="greaterThan">
      <formula>#REF!</formula>
    </cfRule>
  </conditionalFormatting>
  <conditionalFormatting sqref="D30:Q30">
    <cfRule type="containsText" dxfId="81" priority="2089" operator="containsText" text="0.001未満">
      <formula>NOT(ISERROR(SEARCH("0.001未満",D30)))</formula>
    </cfRule>
    <cfRule type="cellIs" dxfId="80" priority="2090" operator="greaterThan">
      <formula>#REF!</formula>
    </cfRule>
    <cfRule type="cellIs" dxfId="79" priority="2091" operator="greaterThan">
      <formula>#REF!</formula>
    </cfRule>
  </conditionalFormatting>
  <conditionalFormatting sqref="D31:Q31">
    <cfRule type="containsText" dxfId="78" priority="2092" operator="containsText" text="0.004未満">
      <formula>NOT(ISERROR(SEARCH("0.004未満",D31)))</formula>
    </cfRule>
    <cfRule type="cellIs" dxfId="77" priority="2093" operator="greaterThan">
      <formula>#REF!</formula>
    </cfRule>
    <cfRule type="cellIs" dxfId="76" priority="2094" operator="greaterThan">
      <formula>#REF!</formula>
    </cfRule>
  </conditionalFormatting>
  <conditionalFormatting sqref="D32:Q32">
    <cfRule type="cellIs" dxfId="75" priority="2095" operator="greaterThan">
      <formula>#REF!</formula>
    </cfRule>
    <cfRule type="cellIs" dxfId="74" priority="2096" operator="greaterThan">
      <formula>#REF!</formula>
    </cfRule>
  </conditionalFormatting>
  <conditionalFormatting sqref="D33:Q33">
    <cfRule type="cellIs" dxfId="73" priority="2097" operator="greaterThan">
      <formula>#REF!</formula>
    </cfRule>
    <cfRule type="cellIs" dxfId="72" priority="2098" operator="greaterThan">
      <formula>#REF!</formula>
    </cfRule>
  </conditionalFormatting>
  <conditionalFormatting sqref="D34:Q34">
    <cfRule type="cellIs" dxfId="71" priority="2099" operator="greaterThan">
      <formula>#REF!</formula>
    </cfRule>
    <cfRule type="cellIs" dxfId="70" priority="2100" operator="greaterThan">
      <formula>#REF!</formula>
    </cfRule>
  </conditionalFormatting>
  <conditionalFormatting sqref="D35:Q35">
    <cfRule type="cellIs" dxfId="69" priority="2101" operator="greaterThan">
      <formula>#REF!</formula>
    </cfRule>
    <cfRule type="cellIs" dxfId="68" priority="2102" operator="greaterThan">
      <formula>#REF!</formula>
    </cfRule>
  </conditionalFormatting>
  <conditionalFormatting sqref="D36:Q36">
    <cfRule type="containsText" dxfId="67" priority="2103" operator="containsText" text="0.05未満">
      <formula>NOT(ISERROR(SEARCH("0.05未満",D36)))</formula>
    </cfRule>
    <cfRule type="cellIs" dxfId="66" priority="2104" operator="greaterThan">
      <formula>#REF!</formula>
    </cfRule>
    <cfRule type="cellIs" dxfId="65" priority="2105" operator="greaterThan">
      <formula>#REF!</formula>
    </cfRule>
  </conditionalFormatting>
  <conditionalFormatting sqref="D37:Q37">
    <cfRule type="containsText" dxfId="64" priority="2106" operator="containsText" text="0.002未満">
      <formula>NOT(ISERROR(SEARCH("0.002未満",D37)))</formula>
    </cfRule>
    <cfRule type="cellIs" dxfId="63" priority="2107" operator="greaterThan">
      <formula>#REF!</formula>
    </cfRule>
    <cfRule type="cellIs" dxfId="62" priority="2108" operator="greaterThan">
      <formula>#REF!</formula>
    </cfRule>
  </conditionalFormatting>
  <conditionalFormatting sqref="D38:Q38">
    <cfRule type="containsText" dxfId="61" priority="2109" operator="containsText" text="0.001未満">
      <formula>NOT(ISERROR(SEARCH("0.001未満",D38)))</formula>
    </cfRule>
    <cfRule type="cellIs" dxfId="60" priority="2110" operator="greaterThan">
      <formula>#REF!</formula>
    </cfRule>
    <cfRule type="cellIs" dxfId="59" priority="2111" operator="greaterThan">
      <formula>#REF!</formula>
    </cfRule>
  </conditionalFormatting>
  <conditionalFormatting sqref="D39:Q39">
    <cfRule type="containsText" dxfId="58" priority="2112" operator="containsText" text="0.002未満">
      <formula>NOT(ISERROR(SEARCH("0.002未満",D39)))</formula>
    </cfRule>
    <cfRule type="cellIs" dxfId="57" priority="2113" operator="greaterThan">
      <formula>#REF!</formula>
    </cfRule>
    <cfRule type="cellIs" dxfId="56" priority="2114" operator="greaterThan">
      <formula>#REF!</formula>
    </cfRule>
  </conditionalFormatting>
  <conditionalFormatting sqref="D40:Q40">
    <cfRule type="cellIs" dxfId="55" priority="2115" operator="greaterThan">
      <formula>#REF!</formula>
    </cfRule>
    <cfRule type="cellIs" dxfId="54" priority="2116" operator="greaterThan">
      <formula>#REF!</formula>
    </cfRule>
  </conditionalFormatting>
  <conditionalFormatting sqref="D41:Q41">
    <cfRule type="cellIs" dxfId="53" priority="2117" operator="greaterThan">
      <formula>#REF!</formula>
    </cfRule>
    <cfRule type="cellIs" dxfId="52" priority="2118" operator="greaterThan">
      <formula>#REF!</formula>
    </cfRule>
  </conditionalFormatting>
  <conditionalFormatting sqref="D42:Q42">
    <cfRule type="cellIs" dxfId="51" priority="2119" operator="greaterThan">
      <formula>#REF!</formula>
    </cfRule>
    <cfRule type="cellIs" dxfId="50" priority="2120" operator="greaterThan">
      <formula>#REF!</formula>
    </cfRule>
  </conditionalFormatting>
  <conditionalFormatting sqref="D43:Q43">
    <cfRule type="containsText" dxfId="49" priority="2121" operator="containsText" text="0.002未満">
      <formula>NOT(ISERROR(SEARCH("0.002未満",D43)))</formula>
    </cfRule>
    <cfRule type="cellIs" dxfId="48" priority="2122" operator="greaterThan">
      <formula>#REF!</formula>
    </cfRule>
    <cfRule type="cellIs" dxfId="47" priority="2123" operator="greaterThan">
      <formula>#REF!</formula>
    </cfRule>
  </conditionalFormatting>
  <conditionalFormatting sqref="D44:Q44">
    <cfRule type="containsText" dxfId="46" priority="2124" operator="containsText" text="0.001未満">
      <formula>NOT(ISERROR(SEARCH("0.001未満",D44)))</formula>
    </cfRule>
    <cfRule type="cellIs" dxfId="45" priority="2125" operator="greaterThan">
      <formula>#REF!</formula>
    </cfRule>
    <cfRule type="cellIs" dxfId="44" priority="2126" operator="greaterThan">
      <formula>#REF!</formula>
    </cfRule>
  </conditionalFormatting>
  <conditionalFormatting sqref="D45:Q45">
    <cfRule type="cellIs" dxfId="43" priority="2127" operator="greaterThan">
      <formula>#REF!</formula>
    </cfRule>
    <cfRule type="cellIs" dxfId="42" priority="2128" operator="greaterThan">
      <formula>#REF!</formula>
    </cfRule>
  </conditionalFormatting>
  <conditionalFormatting sqref="D46:Q46">
    <cfRule type="cellIs" dxfId="41" priority="2129" operator="greaterThan">
      <formula>#REF!</formula>
    </cfRule>
    <cfRule type="cellIs" dxfId="40" priority="2130" operator="greaterThan">
      <formula>#REF!</formula>
    </cfRule>
  </conditionalFormatting>
  <conditionalFormatting sqref="D47:Q47">
    <cfRule type="cellIs" dxfId="39" priority="2131" operator="greaterThan">
      <formula>#REF!</formula>
    </cfRule>
    <cfRule type="cellIs" dxfId="38" priority="2132" operator="greaterThan">
      <formula>#REF!</formula>
    </cfRule>
  </conditionalFormatting>
  <conditionalFormatting sqref="D48:Q48">
    <cfRule type="cellIs" dxfId="37" priority="2133" operator="greaterThan">
      <formula>#REF!</formula>
    </cfRule>
    <cfRule type="cellIs" dxfId="36" priority="2134" operator="greaterThan">
      <formula>#REF!</formula>
    </cfRule>
  </conditionalFormatting>
  <conditionalFormatting sqref="D49:Q49">
    <cfRule type="cellIs" dxfId="35" priority="2135" operator="greaterThan">
      <formula>#REF!</formula>
    </cfRule>
    <cfRule type="cellIs" dxfId="34" priority="2136" operator="greaterThan">
      <formula>#REF!</formula>
    </cfRule>
  </conditionalFormatting>
  <conditionalFormatting sqref="D50:Q50">
    <cfRule type="cellIs" dxfId="33" priority="2137" operator="greaterThan">
      <formula>#REF!</formula>
    </cfRule>
    <cfRule type="cellIs" dxfId="32" priority="2138" operator="greaterThan">
      <formula>#REF!</formula>
    </cfRule>
  </conditionalFormatting>
  <conditionalFormatting sqref="D51:Q51">
    <cfRule type="cellIs" dxfId="31" priority="2139" operator="greaterThan">
      <formula>#REF!</formula>
    </cfRule>
    <cfRule type="cellIs" dxfId="30" priority="2140" operator="greaterThan">
      <formula>#REF!</formula>
    </cfRule>
  </conditionalFormatting>
  <conditionalFormatting sqref="D52:Q52">
    <cfRule type="cellIs" dxfId="29" priority="2141" operator="greaterThan">
      <formula>#REF!</formula>
    </cfRule>
    <cfRule type="cellIs" dxfId="28" priority="2142" operator="greaterThan">
      <formula>#REF!</formula>
    </cfRule>
  </conditionalFormatting>
  <conditionalFormatting sqref="D53:Q53">
    <cfRule type="cellIs" dxfId="27" priority="2143" operator="greaterThan">
      <formula>#REF!</formula>
    </cfRule>
    <cfRule type="cellIs" dxfId="26" priority="2144" operator="greaterThan">
      <formula>#REF!</formula>
    </cfRule>
  </conditionalFormatting>
  <conditionalFormatting sqref="D55:Q55">
    <cfRule type="cellIs" dxfId="25" priority="2145" operator="greaterThan">
      <formula>#REF!</formula>
    </cfRule>
    <cfRule type="cellIs" dxfId="24" priority="2146" operator="greaterThan">
      <formula>#REF!</formula>
    </cfRule>
  </conditionalFormatting>
  <conditionalFormatting sqref="D56:Q56">
    <cfRule type="cellIs" dxfId="23" priority="2147" operator="greaterThan">
      <formula>#REF!</formula>
    </cfRule>
    <cfRule type="cellIs" dxfId="22" priority="2148" operator="greaterThan">
      <formula>#REF!</formula>
    </cfRule>
  </conditionalFormatting>
  <conditionalFormatting sqref="D57:Q57">
    <cfRule type="cellIs" dxfId="21" priority="2149" operator="greaterThan">
      <formula>#REF!</formula>
    </cfRule>
    <cfRule type="cellIs" dxfId="20" priority="2150" operator="greaterThan">
      <formula>#REF!</formula>
    </cfRule>
  </conditionalFormatting>
  <conditionalFormatting sqref="D58:Q58">
    <cfRule type="cellIs" dxfId="19" priority="2151" operator="greaterThan">
      <formula>#REF!</formula>
    </cfRule>
    <cfRule type="cellIs" dxfId="18" priority="2152" operator="greaterThan">
      <formula>#REF!</formula>
    </cfRule>
  </conditionalFormatting>
  <conditionalFormatting sqref="D59:Q59">
    <cfRule type="cellIs" dxfId="17" priority="2153" operator="greaterThan">
      <formula>#REF!</formula>
    </cfRule>
    <cfRule type="cellIs" dxfId="16" priority="2154" operator="greaterThan">
      <formula>#REF!</formula>
    </cfRule>
  </conditionalFormatting>
  <conditionalFormatting sqref="D60:Q60">
    <cfRule type="cellIs" dxfId="15" priority="2155" operator="greaterThan">
      <formula>#REF!</formula>
    </cfRule>
    <cfRule type="cellIs" dxfId="14" priority="2156" operator="greaterThan">
      <formula>#REF!</formula>
    </cfRule>
  </conditionalFormatting>
  <conditionalFormatting sqref="D61:Q61">
    <cfRule type="cellIs" dxfId="13" priority="2157" operator="greaterThan">
      <formula>#REF!</formula>
    </cfRule>
    <cfRule type="cellIs" dxfId="12" priority="2158" operator="greaterThan">
      <formula>#REF!</formula>
    </cfRule>
  </conditionalFormatting>
  <conditionalFormatting sqref="D65:Q65">
    <cfRule type="cellIs" dxfId="11" priority="2159" operator="greaterThan">
      <formula>#REF!</formula>
    </cfRule>
    <cfRule type="cellIs" dxfId="10" priority="2160" operator="greaterThan">
      <formula>#REF!</formula>
    </cfRule>
  </conditionalFormatting>
  <conditionalFormatting sqref="D66:Q66">
    <cfRule type="cellIs" dxfId="9" priority="2161" operator="greaterThan">
      <formula>#REF!</formula>
    </cfRule>
    <cfRule type="cellIs" dxfId="8" priority="2162" operator="greaterThan">
      <formula>#REF!</formula>
    </cfRule>
  </conditionalFormatting>
  <conditionalFormatting sqref="K72:N72 K78:N79">
    <cfRule type="cellIs" dxfId="7" priority="2171" operator="greaterThan">
      <formula>#REF!</formula>
    </cfRule>
    <cfRule type="cellIs" dxfId="6" priority="2172" operator="greaterThan">
      <formula>#REF!</formula>
    </cfRule>
  </conditionalFormatting>
  <conditionalFormatting sqref="K98:N98">
    <cfRule type="cellIs" dxfId="5" priority="2175" operator="greaterThan">
      <formula>#REF!</formula>
    </cfRule>
    <cfRule type="cellIs" dxfId="4" priority="2176" operator="greaterThan">
      <formula>#REF!</formula>
    </cfRule>
  </conditionalFormatting>
  <conditionalFormatting sqref="K99:N99">
    <cfRule type="cellIs" dxfId="3" priority="2177" operator="greaterThan">
      <formula>#REF!</formula>
    </cfRule>
    <cfRule type="cellIs" dxfId="2" priority="2178" operator="greaterThan">
      <formula>#REF!</formula>
    </cfRule>
  </conditionalFormatting>
  <conditionalFormatting sqref="K101:N101">
    <cfRule type="cellIs" dxfId="1" priority="2179" operator="greaterThan">
      <formula>#REF!</formula>
    </cfRule>
    <cfRule type="cellIs" dxfId="0" priority="2180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64" t="s">
        <v>180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7" t="s">
        <v>365</v>
      </c>
      <c r="AI3" s="181"/>
    </row>
    <row r="4" spans="1:35" ht="18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8"/>
      <c r="AI4" s="181"/>
    </row>
    <row r="5" spans="1:35" ht="18.5" thickBot="1">
      <c r="A5" t="s">
        <v>184</v>
      </c>
      <c r="B5">
        <v>17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8.5" thickBot="1">
      <c r="A6" t="s">
        <v>185</v>
      </c>
      <c r="AH6" s="182">
        <f>INDEX(C41:AG41,MATCH(MAX(C41:AG41)+1,C41:AG41,1))</f>
        <v>12</v>
      </c>
      <c r="AI6" s="182">
        <f>AH6*1</f>
        <v>12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382</v>
      </c>
      <c r="D34" t="s">
        <v>383</v>
      </c>
      <c r="E34" t="s">
        <v>384</v>
      </c>
      <c r="F34" t="s">
        <v>385</v>
      </c>
      <c r="G34" t="s">
        <v>386</v>
      </c>
      <c r="H34" t="s">
        <v>387</v>
      </c>
      <c r="I34" t="s">
        <v>385</v>
      </c>
      <c r="J34" t="s">
        <v>385</v>
      </c>
      <c r="K34" t="s">
        <v>385</v>
      </c>
      <c r="L34" t="s">
        <v>388</v>
      </c>
      <c r="M34" t="s">
        <v>384</v>
      </c>
      <c r="N34" t="s">
        <v>386</v>
      </c>
      <c r="O34" t="s">
        <v>382</v>
      </c>
      <c r="P34" t="s">
        <v>389</v>
      </c>
      <c r="Q34" t="s">
        <v>390</v>
      </c>
      <c r="R34" t="s">
        <v>385</v>
      </c>
      <c r="S34" t="s">
        <v>385</v>
      </c>
      <c r="T34" t="s">
        <v>384</v>
      </c>
      <c r="U34" t="s">
        <v>385</v>
      </c>
      <c r="V34" t="s">
        <v>383</v>
      </c>
      <c r="W34" t="s">
        <v>385</v>
      </c>
      <c r="X34" t="s">
        <v>386</v>
      </c>
      <c r="Y34" t="s">
        <v>382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晴|曇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曇/雨</v>
      </c>
      <c r="M37" s="2" t="str">
        <f t="shared" si="0"/>
        <v>晴|曇</v>
      </c>
      <c r="N37" s="2" t="str">
        <f t="shared" si="0"/>
        <v>晴/曇</v>
      </c>
      <c r="O37" s="2" t="str">
        <f t="shared" si="0"/>
        <v>雨/曇</v>
      </c>
      <c r="P37" s="2" t="str">
        <f t="shared" si="0"/>
        <v>晴|雨</v>
      </c>
      <c r="Q37" s="2" t="str">
        <f t="shared" si="0"/>
        <v>曇|晴</v>
      </c>
      <c r="R37" s="2" t="str">
        <f t="shared" si="0"/>
        <v>晴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晴</v>
      </c>
      <c r="V37" s="2" t="str">
        <f t="shared" si="0"/>
        <v>曇</v>
      </c>
      <c r="W37" s="2" t="str">
        <f t="shared" si="0"/>
        <v>晴</v>
      </c>
      <c r="X37" s="2" t="str">
        <f t="shared" si="0"/>
        <v>晴/曇</v>
      </c>
      <c r="Y37" s="2" t="str">
        <f t="shared" si="0"/>
        <v>雨/曇</v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12</v>
      </c>
      <c r="D41" s="2">
        <f>IF(D37="","",VLOOKUP(D37,変換!$B$31:$C$58,2,FALSE))</f>
        <v>2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9</v>
      </c>
      <c r="M41" s="2">
        <f>IF(M37="","",VLOOKUP(M37,変換!$B$31:$C$58,2,FALSE))</f>
        <v>17</v>
      </c>
      <c r="N41" s="2">
        <f>IF(N37="","",VLOOKUP(N37,変換!$B$31:$C$58,2,FALSE))</f>
        <v>5</v>
      </c>
      <c r="O41" s="2">
        <f>IF(O37="","",VLOOKUP(O37,変換!$B$31:$C$58,2,FALSE))</f>
        <v>12</v>
      </c>
      <c r="P41" s="2">
        <f>IF(P37="","",VLOOKUP(P37,変換!$B$31:$C$58,2,FALSE))</f>
        <v>18</v>
      </c>
      <c r="Q41" s="2">
        <f>IF(Q37="","",VLOOKUP(Q37,変換!$B$31:$C$58,2,FALSE))</f>
        <v>20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1</v>
      </c>
      <c r="V41" s="2">
        <f>IF(V37="","",VLOOKUP(V37,変換!$B$31:$C$58,2,FALSE))</f>
        <v>2</v>
      </c>
      <c r="W41" s="2">
        <f>IF(W37="","",VLOOKUP(W37,変換!$B$31:$C$58,2,FALSE))</f>
        <v>1</v>
      </c>
      <c r="X41" s="2">
        <f>IF(X37="","",VLOOKUP(X37,変換!$B$31:$C$58,2,FALSE))</f>
        <v>5</v>
      </c>
      <c r="Y41" s="2">
        <f>IF(Y37="","",VLOOKUP(Y37,変換!$B$31:$C$58,2,FALSE))</f>
        <v>12</v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9" t="s">
        <v>363</v>
      </c>
      <c r="B30" s="269"/>
      <c r="C30" s="269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5" width="9.7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45748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46"/>
      <c r="B2" s="246"/>
      <c r="C2" s="237"/>
      <c r="D2" s="237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47" t="s">
        <v>349</v>
      </c>
      <c r="E4" s="248"/>
      <c r="F4" s="251" t="s">
        <v>377</v>
      </c>
      <c r="G4" s="252"/>
      <c r="H4" s="257" t="s">
        <v>373</v>
      </c>
      <c r="I4" s="258"/>
      <c r="J4" s="257" t="s">
        <v>351</v>
      </c>
      <c r="K4" s="258"/>
      <c r="L4" s="257" t="s">
        <v>354</v>
      </c>
      <c r="M4" s="258"/>
      <c r="N4" s="257" t="s">
        <v>356</v>
      </c>
      <c r="O4" s="258"/>
      <c r="P4" s="251"/>
      <c r="Q4" s="255"/>
      <c r="R4" s="257"/>
      <c r="S4" s="258"/>
      <c r="T4" s="257"/>
      <c r="U4" s="258"/>
      <c r="V4" s="257"/>
      <c r="W4" s="258"/>
      <c r="X4" s="257"/>
      <c r="Y4" s="26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49"/>
      <c r="E5" s="250"/>
      <c r="F5" s="253"/>
      <c r="G5" s="254"/>
      <c r="H5" s="259"/>
      <c r="I5" s="260"/>
      <c r="J5" s="259"/>
      <c r="K5" s="260"/>
      <c r="L5" s="259"/>
      <c r="M5" s="260"/>
      <c r="N5" s="259"/>
      <c r="O5" s="260"/>
      <c r="P5" s="253"/>
      <c r="Q5" s="256"/>
      <c r="R5" s="259"/>
      <c r="S5" s="260"/>
      <c r="T5" s="259"/>
      <c r="U5" s="260"/>
      <c r="V5" s="259"/>
      <c r="W5" s="260"/>
      <c r="X5" s="259"/>
      <c r="Y5" s="26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4"/>
      <c r="E6" s="43"/>
      <c r="F6" s="226"/>
      <c r="G6" s="44"/>
      <c r="H6" s="240"/>
      <c r="I6" s="43"/>
      <c r="J6" s="240"/>
      <c r="K6" s="43"/>
      <c r="L6" s="242"/>
      <c r="M6" s="43"/>
      <c r="N6" s="240"/>
      <c r="O6" s="43"/>
      <c r="P6" s="242"/>
      <c r="Q6" s="43"/>
      <c r="R6" s="240"/>
      <c r="S6" s="43"/>
      <c r="T6" s="204"/>
      <c r="U6" s="43"/>
      <c r="V6" s="224"/>
      <c r="W6" s="43"/>
      <c r="X6" s="22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27"/>
      <c r="G7" s="49" t="s">
        <v>124</v>
      </c>
      <c r="H7" s="241"/>
      <c r="I7" s="48" t="s">
        <v>124</v>
      </c>
      <c r="J7" s="241"/>
      <c r="K7" s="48" t="s">
        <v>124</v>
      </c>
      <c r="L7" s="243"/>
      <c r="M7" s="48" t="s">
        <v>124</v>
      </c>
      <c r="N7" s="241"/>
      <c r="O7" s="48" t="s">
        <v>124</v>
      </c>
      <c r="P7" s="243"/>
      <c r="Q7" s="48" t="s">
        <v>124</v>
      </c>
      <c r="R7" s="241"/>
      <c r="S7" s="48" t="s">
        <v>124</v>
      </c>
      <c r="T7" s="205"/>
      <c r="U7" s="48" t="s">
        <v>124</v>
      </c>
      <c r="V7" s="225"/>
      <c r="W7" s="48" t="s">
        <v>124</v>
      </c>
      <c r="X7" s="22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20250415</v>
      </c>
      <c r="E9" s="59" t="str">
        <f>IF(手入力!C3="",REPLACE(D9,5,0,"/"),REPLACE(手入力!C3,5,0,"/"))</f>
        <v>2025/0415</v>
      </c>
      <c r="F9" s="58">
        <v>20250415</v>
      </c>
      <c r="G9" s="59" t="str">
        <f>IF(手入力!D3="",REPLACE(F9,5,0,"/"),REPLACE(手入力!D3,5,0,"/"))</f>
        <v>2025/0415</v>
      </c>
      <c r="H9" s="58">
        <v>20250415</v>
      </c>
      <c r="I9" s="59" t="str">
        <f>IF(手入力!E3="",REPLACE(H9,5,0,"/"),REPLACE(手入力!E3,5,0,"/"))</f>
        <v>2025/0415</v>
      </c>
      <c r="J9" s="58">
        <v>20250415</v>
      </c>
      <c r="K9" s="59" t="str">
        <f>IF(手入力!F3="",REPLACE(J9,5,0,"/"),REPLACE(手入力!F3,5,0,"/"))</f>
        <v>2025/0415</v>
      </c>
      <c r="L9" s="58">
        <v>20250415</v>
      </c>
      <c r="M9" s="59" t="str">
        <f>IF(手入力!G3="",REPLACE(L9,5,0,"/"),REPLACE(手入力!G3,5,0,"/"))</f>
        <v>2025/0415</v>
      </c>
      <c r="N9" s="58">
        <v>20250415</v>
      </c>
      <c r="O9" s="59" t="str">
        <f>IF(手入力!H3="",REPLACE(N9,5,0,"/"),REPLACE(手入力!H3,5,0,"/"))</f>
        <v>2025/0415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1050</v>
      </c>
      <c r="E10" s="67" t="str">
        <f>TEXT(D10,"0000")</f>
        <v>1050</v>
      </c>
      <c r="F10" s="68">
        <v>1038</v>
      </c>
      <c r="G10" s="67" t="str">
        <f>TEXT(F10,"0000")</f>
        <v>1038</v>
      </c>
      <c r="H10" s="68">
        <v>1112</v>
      </c>
      <c r="I10" s="67" t="str">
        <f>TEXT(H10,"0000")</f>
        <v>1112</v>
      </c>
      <c r="J10" s="68">
        <v>940</v>
      </c>
      <c r="K10" s="67" t="str">
        <f>TEXT(J10,"0000")</f>
        <v>0940</v>
      </c>
      <c r="L10" s="68">
        <v>1015</v>
      </c>
      <c r="M10" s="67" t="str">
        <f>TEXT(L10,"0000")</f>
        <v>1015</v>
      </c>
      <c r="N10" s="68">
        <v>1000</v>
      </c>
      <c r="O10" s="67" t="str">
        <f>TEXT(N10,"0000")</f>
        <v>1000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晴|雨</v>
      </c>
      <c r="E11" s="68">
        <f>IF(E9=0,"",(RIGHT(E9,2))-1)</f>
        <v>14</v>
      </c>
      <c r="F11" s="68" t="str">
        <f>IF(F$9=0,"",HLOOKUP(G11,天気タグ!$B$3:$AG$39,35))</f>
        <v>晴|雨</v>
      </c>
      <c r="G11" s="68">
        <f>IF(G9=0,"",(RIGHT(G9,2))-1)</f>
        <v>14</v>
      </c>
      <c r="H11" s="68" t="str">
        <f>IF(H$9=0,"",HLOOKUP(I11,天気タグ!$B$3:$AG$39,35))</f>
        <v>晴|雨</v>
      </c>
      <c r="I11" s="68">
        <f>IF(I9=0,"",(RIGHT(I9,2))-1)</f>
        <v>14</v>
      </c>
      <c r="J11" s="68" t="str">
        <f>IF(J$9=0,"",HLOOKUP(K11,天気タグ!$B$3:$AG$39,35))</f>
        <v>晴|雨</v>
      </c>
      <c r="K11" s="68">
        <f>IF(K9=0,"",(RIGHT(K9,2))-1)</f>
        <v>14</v>
      </c>
      <c r="L11" s="68" t="str">
        <f>IF(L$9=0,"",HLOOKUP(M11,天気タグ!$B$3:$AG$39,35))</f>
        <v>晴|雨</v>
      </c>
      <c r="M11" s="68">
        <f>IF(M9=0,"",(RIGHT(M9,2))-1)</f>
        <v>14</v>
      </c>
      <c r="N11" s="68" t="str">
        <f>IF(N$9=0,"",HLOOKUP(O11,天気タグ!$B$3:$AG$39,35))</f>
        <v>晴|雨</v>
      </c>
      <c r="O11" s="68">
        <f>IF(O9=0,"",(RIGHT(O9,2))-1)</f>
        <v>14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曇|晴</v>
      </c>
      <c r="E12" s="68">
        <f>IF(E9=0,"",RIGHT(E9,2)*1)</f>
        <v>15</v>
      </c>
      <c r="F12" s="68" t="str">
        <f>IF(F$9=0,"",HLOOKUP(G12,天気タグ!$B$3:$AG$39,35))</f>
        <v>曇|晴</v>
      </c>
      <c r="G12" s="68">
        <f>IF(G9=0,"",RIGHT(G9,2)*1)</f>
        <v>15</v>
      </c>
      <c r="H12" s="68" t="str">
        <f>IF(H$9=0,"",HLOOKUP(I12,天気タグ!$B$3:$AG$39,35))</f>
        <v>曇|晴</v>
      </c>
      <c r="I12" s="68">
        <f>IF(I9=0,"",RIGHT(I9,2)*1)</f>
        <v>15</v>
      </c>
      <c r="J12" s="68" t="str">
        <f>IF(J$9=0,"",HLOOKUP(K12,天気タグ!$B$3:$AG$39,35))</f>
        <v>曇|晴</v>
      </c>
      <c r="K12" s="68">
        <f>IF(K9=0,"",RIGHT(K9,2)*1)</f>
        <v>15</v>
      </c>
      <c r="L12" s="68" t="str">
        <f>IF(L$9=0,"",HLOOKUP(M12,天気タグ!$B$3:$AG$39,35))</f>
        <v>曇|晴</v>
      </c>
      <c r="M12" s="68">
        <f>IF(M9=0,"",RIGHT(M9,2)*1)</f>
        <v>15</v>
      </c>
      <c r="N12" s="68" t="str">
        <f>IF(N$9=0,"",HLOOKUP(O12,天気タグ!$B$3:$AG$39,35))</f>
        <v>曇|晴</v>
      </c>
      <c r="O12" s="68">
        <f>IF(O9=0,"",RIGHT(O9,2)*1)</f>
        <v>15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8.9</v>
      </c>
      <c r="E13" s="70"/>
      <c r="F13" s="70">
        <v>11.8</v>
      </c>
      <c r="G13" s="70"/>
      <c r="H13" s="70">
        <v>8.3000000000000007</v>
      </c>
      <c r="I13" s="70"/>
      <c r="J13" s="70">
        <v>11.2</v>
      </c>
      <c r="K13" s="70"/>
      <c r="L13" s="70">
        <v>9.5</v>
      </c>
      <c r="M13" s="70"/>
      <c r="N13" s="70">
        <v>12.5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9.1999999999999993</v>
      </c>
      <c r="E14" s="76"/>
      <c r="F14" s="77">
        <v>12.1</v>
      </c>
      <c r="G14" s="77"/>
      <c r="H14" s="77">
        <v>10.4</v>
      </c>
      <c r="I14" s="77"/>
      <c r="J14" s="77">
        <v>13.7</v>
      </c>
      <c r="K14" s="77"/>
      <c r="L14" s="77">
        <v>9.6999999999999993</v>
      </c>
      <c r="M14" s="77"/>
      <c r="N14" s="77">
        <v>12.6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1">D19/1000</f>
        <v>0</v>
      </c>
      <c r="F19" s="94">
        <v>0</v>
      </c>
      <c r="G19" s="67">
        <f t="shared" ref="G19:G23" si="2">F19/1000</f>
        <v>0</v>
      </c>
      <c r="H19" s="68">
        <v>0</v>
      </c>
      <c r="I19" s="67">
        <f t="shared" ref="I19:I23" si="3">H19/1000</f>
        <v>0</v>
      </c>
      <c r="J19" s="68">
        <v>0</v>
      </c>
      <c r="K19" s="67">
        <f t="shared" ref="K19:Y23" si="4">J19/1000</f>
        <v>0</v>
      </c>
      <c r="L19" s="68">
        <v>0</v>
      </c>
      <c r="M19" s="67">
        <f t="shared" si="4"/>
        <v>0</v>
      </c>
      <c r="N19" s="68">
        <v>0</v>
      </c>
      <c r="O19" s="67">
        <f t="shared" si="4"/>
        <v>0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0.1</v>
      </c>
      <c r="E26" s="98"/>
      <c r="F26" s="98">
        <v>7.0000000000000007E-2</v>
      </c>
      <c r="G26" s="98"/>
      <c r="H26" s="68">
        <v>0.22</v>
      </c>
      <c r="I26" s="98"/>
      <c r="J26" s="68">
        <v>0.16</v>
      </c>
      <c r="K26" s="98"/>
      <c r="L26" s="68">
        <v>0.32</v>
      </c>
      <c r="M26" s="98"/>
      <c r="N26" s="68">
        <v>0.31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 t="s">
        <v>381</v>
      </c>
      <c r="I37" s="96"/>
      <c r="J37" s="68" t="s">
        <v>381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 t="s">
        <v>381</v>
      </c>
      <c r="I39" s="96"/>
      <c r="J39" s="68" t="s">
        <v>381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 t="s">
        <v>381</v>
      </c>
      <c r="I43" s="96"/>
      <c r="J43" s="68" t="s">
        <v>381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</v>
      </c>
      <c r="G53" s="70"/>
      <c r="H53" s="68">
        <v>1.5</v>
      </c>
      <c r="I53" s="70"/>
      <c r="J53" s="68">
        <v>1.7</v>
      </c>
      <c r="K53" s="70"/>
      <c r="L53" s="68">
        <v>3</v>
      </c>
      <c r="M53" s="70"/>
      <c r="N53" s="68">
        <v>3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96">
        <v>0</v>
      </c>
      <c r="G59" s="96"/>
      <c r="H59" s="68">
        <v>0</v>
      </c>
      <c r="I59" s="96"/>
      <c r="J59" s="68">
        <v>2E-3</v>
      </c>
      <c r="K59" s="96"/>
      <c r="L59" s="68">
        <v>0</v>
      </c>
      <c r="M59" s="96"/>
      <c r="N59" s="68">
        <v>0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0.3</v>
      </c>
      <c r="E61" s="70"/>
      <c r="F61" s="70">
        <v>0.2</v>
      </c>
      <c r="G61" s="70"/>
      <c r="H61" s="68">
        <v>0.9</v>
      </c>
      <c r="I61" s="70"/>
      <c r="J61" s="68">
        <v>0.6</v>
      </c>
      <c r="K61" s="70"/>
      <c r="L61" s="68">
        <v>0.4</v>
      </c>
      <c r="M61" s="70"/>
      <c r="N61" s="68">
        <v>0.4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7.1</v>
      </c>
      <c r="E62" s="70"/>
      <c r="F62" s="70">
        <v>7.3</v>
      </c>
      <c r="G62" s="70"/>
      <c r="H62" s="68">
        <v>7.2</v>
      </c>
      <c r="I62" s="70"/>
      <c r="J62" s="68">
        <v>7</v>
      </c>
      <c r="K62" s="70"/>
      <c r="L62" s="68">
        <v>7.1</v>
      </c>
      <c r="M62" s="70"/>
      <c r="N62" s="68">
        <v>7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1.9</v>
      </c>
      <c r="I65" s="70"/>
      <c r="J65" s="68">
        <v>0.7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63"/>
      <c r="B68" s="26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0.9</v>
      </c>
      <c r="E81" s="69"/>
      <c r="F81" s="70">
        <v>0.6</v>
      </c>
      <c r="G81" s="70"/>
      <c r="H81" s="70">
        <v>0.8</v>
      </c>
      <c r="I81" s="70"/>
      <c r="J81" s="70">
        <v>0.6</v>
      </c>
      <c r="K81" s="70"/>
      <c r="L81" s="70">
        <v>0.7</v>
      </c>
      <c r="M81" s="70"/>
      <c r="N81" s="70">
        <v>0.6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7.1</v>
      </c>
      <c r="E91" s="69"/>
      <c r="F91" s="70">
        <v>7.3</v>
      </c>
      <c r="G91" s="70"/>
      <c r="H91" s="70">
        <v>7.2</v>
      </c>
      <c r="I91" s="70"/>
      <c r="J91" s="70">
        <v>7</v>
      </c>
      <c r="K91" s="70"/>
      <c r="L91" s="70">
        <v>7.1</v>
      </c>
      <c r="M91" s="70"/>
      <c r="N91" s="70">
        <v>7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3.1</v>
      </c>
      <c r="G100" s="70"/>
      <c r="H100" s="70">
        <v>2.5</v>
      </c>
      <c r="I100" s="70"/>
      <c r="J100" s="70">
        <v>2.5</v>
      </c>
      <c r="K100" s="70"/>
      <c r="L100" s="70">
        <v>4.7</v>
      </c>
      <c r="M100" s="70"/>
      <c r="N100" s="70">
        <v>4.7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0.1</v>
      </c>
      <c r="E101" s="69"/>
      <c r="F101" s="70">
        <v>7.0000000000000007E-2</v>
      </c>
      <c r="G101" s="70"/>
      <c r="H101" s="70">
        <v>0.22</v>
      </c>
      <c r="I101" s="70"/>
      <c r="J101" s="70">
        <v>0.16</v>
      </c>
      <c r="K101" s="70"/>
      <c r="L101" s="70">
        <v>0.32</v>
      </c>
      <c r="M101" s="70"/>
      <c r="N101" s="70">
        <v>0.31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63"/>
      <c r="B132" s="263"/>
      <c r="C132" s="233"/>
      <c r="D132" s="233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8">
        <v>45748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9">
        <v>45748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45749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45750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45751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45752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45753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45754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45755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45756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45757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45758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45759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45760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45761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45762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45763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45764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45765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45766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45767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45768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45769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45770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45771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45772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45773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45774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45775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45776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45777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5" t="s">
        <v>229</v>
      </c>
      <c r="C2" s="266"/>
      <c r="D2" s="264" t="s">
        <v>314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t="s">
        <v>234</v>
      </c>
      <c r="S2" t="s">
        <v>236</v>
      </c>
      <c r="T2" s="264" t="s">
        <v>243</v>
      </c>
      <c r="U2" s="264"/>
      <c r="V2" s="264"/>
      <c r="W2" s="264"/>
      <c r="X2" s="264"/>
      <c r="Y2" s="264"/>
      <c r="Z2" s="264"/>
      <c r="AA2" t="s">
        <v>248</v>
      </c>
      <c r="AR2" s="264" t="s">
        <v>264</v>
      </c>
      <c r="AS2" s="264"/>
      <c r="AT2" s="264"/>
      <c r="AU2" s="2" t="s">
        <v>269</v>
      </c>
      <c r="AV2" s="2" t="s">
        <v>271</v>
      </c>
      <c r="AW2" s="2" t="s">
        <v>273</v>
      </c>
      <c r="AX2" s="2" t="s">
        <v>274</v>
      </c>
      <c r="AY2" s="264" t="s">
        <v>277</v>
      </c>
      <c r="AZ2" s="264"/>
      <c r="BA2" s="2" t="s">
        <v>279</v>
      </c>
      <c r="BB2" s="2" t="s">
        <v>281</v>
      </c>
      <c r="BC2" s="2" t="s">
        <v>283</v>
      </c>
      <c r="BD2" s="264" t="s">
        <v>286</v>
      </c>
      <c r="BE2" s="264"/>
      <c r="BF2" s="264"/>
      <c r="BG2" s="264"/>
      <c r="BH2" s="264"/>
      <c r="BI2" s="2" t="s">
        <v>295</v>
      </c>
      <c r="BJ2" s="264" t="s">
        <v>297</v>
      </c>
      <c r="BK2" s="264"/>
      <c r="BL2" s="264" t="s">
        <v>300</v>
      </c>
      <c r="BM2" s="264"/>
      <c r="BN2" s="264"/>
      <c r="BO2" s="264"/>
      <c r="BP2" s="2" t="s">
        <v>304</v>
      </c>
      <c r="BQ2" s="2" t="s">
        <v>307</v>
      </c>
      <c r="BR2" s="2" t="s">
        <v>308</v>
      </c>
      <c r="BS2" s="2" t="s">
        <v>311</v>
      </c>
      <c r="BT2" s="264" t="s">
        <v>312</v>
      </c>
      <c r="BU2" s="264"/>
      <c r="BV2" t="s">
        <v>313</v>
      </c>
      <c r="BW2" t="s">
        <v>332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2021-04-27T10:06:28Z</cp:lastPrinted>
  <dcterms:created xsi:type="dcterms:W3CDTF">2020-11-06T01:25:08Z</dcterms:created>
  <dcterms:modified xsi:type="dcterms:W3CDTF">2025-05-14T05:53:48Z</dcterms:modified>
</cp:coreProperties>
</file>